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77\"/>
    </mc:Choice>
  </mc:AlternateContent>
  <xr:revisionPtr revIDLastSave="0" documentId="13_ncr:1_{57E14490-8EE0-42BA-8CA7-852FA4BBEC7C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305-02-01" sheetId="5" r:id="rId5"/>
    <sheet name="ОСР 305-09-01" sheetId="6" r:id="rId6"/>
    <sheet name="ОСР 30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" l="1"/>
  <c r="C29" i="1"/>
  <c r="C30" i="1" s="1"/>
  <c r="C32" i="1" s="1"/>
  <c r="C34" i="1" s="1"/>
  <c r="C43" i="1"/>
  <c r="H40" i="1"/>
  <c r="H39" i="1"/>
  <c r="H38" i="1"/>
  <c r="H37" i="1"/>
  <c r="H36" i="1"/>
  <c r="G68" i="2"/>
  <c r="G69" i="2" s="1"/>
  <c r="G70" i="2" s="1"/>
  <c r="G72" i="2" s="1"/>
  <c r="G73" i="2" s="1"/>
  <c r="G74" i="2" s="1"/>
  <c r="F68" i="2"/>
  <c r="F69" i="2" s="1"/>
  <c r="F70" i="2" s="1"/>
  <c r="F72" i="2" s="1"/>
  <c r="F73" i="2" s="1"/>
  <c r="F74" i="2" s="1"/>
  <c r="C38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59" i="2"/>
  <c r="G42" i="2"/>
  <c r="F42" i="2"/>
  <c r="E42" i="2"/>
  <c r="D42" i="2"/>
  <c r="H42" i="2" s="1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2" i="2"/>
  <c r="H30" i="2" l="1"/>
  <c r="H60" i="2"/>
  <c r="H39" i="2"/>
  <c r="H23" i="2"/>
  <c r="C31" i="1"/>
  <c r="D70" i="2"/>
  <c r="H69" i="2"/>
  <c r="H68" i="2"/>
  <c r="H70" i="2" l="1"/>
  <c r="D72" i="2"/>
  <c r="D73" i="2" l="1"/>
  <c r="H72" i="2"/>
  <c r="D74" i="2" l="1"/>
  <c r="H73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<sst xmlns="http://schemas.openxmlformats.org/spreadsheetml/2006/main" count="303" uniqueCount="157">
  <si>
    <t>СВОДКА ЗАТРАТ</t>
  </si>
  <si>
    <t>P_0777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</si>
  <si>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</si>
  <si>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</si>
  <si>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</si>
  <si>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</si>
  <si>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</si>
  <si>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</si>
  <si>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</si>
  <si>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</si>
  <si>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</si>
  <si>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</si>
  <si>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</si>
  <si>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</si>
  <si>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</si>
  <si>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</si>
  <si>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</si>
  <si>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</si>
  <si>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</si>
  <si>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</si>
  <si>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</si>
  <si>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</si>
  <si>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</si>
  <si>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</si>
  <si>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</si>
  <si>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</si>
  <si>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ОС-305-02-01</t>
  </si>
  <si>
    <t>"Реконструкция КТП 43/100 кВА с заменой на КТП 400 кВА" Кинельский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</si>
  <si>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</si>
  <si>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</si>
  <si>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</si>
  <si>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</si>
  <si>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</si>
  <si>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</si>
  <si>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</si>
  <si>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</si>
  <si>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</si>
  <si>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</si>
  <si>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</si>
  <si>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</si>
  <si>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</si>
  <si>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</si>
  <si>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</si>
  <si>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</si>
  <si>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</si>
  <si>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</si>
  <si>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</si>
  <si>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</si>
  <si>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</si>
  <si>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</si>
  <si>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</si>
  <si>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ОС-305-09-01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</si>
  <si>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</si>
  <si>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</si>
  <si>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</si>
  <si>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</si>
  <si>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</si>
  <si>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</si>
  <si>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</si>
  <si>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</si>
  <si>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</si>
  <si>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</si>
  <si>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</si>
  <si>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</si>
  <si>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</si>
  <si>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</si>
  <si>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</si>
  <si>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</si>
  <si>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</si>
  <si>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</si>
  <si>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</si>
  <si>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</si>
  <si>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</si>
  <si>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</si>
  <si>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</si>
  <si>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</si>
  <si>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</si>
  <si>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</si>
  <si>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</si>
  <si>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</si>
  <si>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</si>
  <si>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</si>
  <si>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</si>
  <si>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</si>
  <si>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</si>
  <si>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</si>
  <si>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</si>
  <si>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</si>
  <si>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</si>
  <si>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</si>
  <si>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</si>
  <si>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</si>
  <si>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</si>
  <si>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</si>
  <si>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</si>
  <si>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</si>
  <si>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</si>
  <si>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</si>
  <si>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</si>
  <si>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</si>
  <si>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</si>
  <si>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</si>
  <si>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</si>
  <si>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</si>
  <si>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</si>
  <si>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</si>
  <si>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</si>
  <si>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</si>
  <si>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</si>
  <si>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</si>
  <si>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</si>
  <si>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</si>
  <si>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</si>
  <si>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</si>
  <si>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305-02-01</t>
  </si>
  <si>
    <t>шт</t>
  </si>
  <si>
    <t>Монтаж (реконструкция) КТП однотрансформаторная 400 кВА</t>
  </si>
  <si>
    <t>ОСР 305-09-01</t>
  </si>
  <si>
    <t>ОСР 305-12-01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</si>
  <si>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</si>
  <si>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</si>
  <si>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</si>
  <si>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</si>
  <si>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</si>
  <si>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</si>
  <si>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</si>
  <si>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</si>
  <si>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</si>
  <si>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</si>
  <si>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</si>
  <si>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</si>
  <si>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</si>
  <si>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</si>
  <si>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</si>
  <si>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</si>
  <si>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</si>
  <si>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</si>
  <si>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</si>
  <si>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</si>
  <si>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</si>
  <si>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</si>
  <si>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</si>
  <si>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</si>
  <si>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</si>
  <si>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</si>
  <si>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</si>
  <si>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</si>
  <si>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</si>
  <si>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</si>
  <si>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№105 от 27.02.2024г СВЭМ</t>
  </si>
  <si>
    <t>Реконструкция оборудования РУ-0,4 кВ ЗТП БОР 113 10/0,4/2х400кВА, замена силовых трансформаторов 10/0,4/2х400кВА</t>
  </si>
  <si>
    <t>Реконструкция оборудования РУ-0,4 кВ ЗТП БОР 113 10/0,4/2х400кВА, замена силовых трансформаторов 10/0,4/2х400кВА</t>
  </si>
  <si>
    <t>Реконструкция оборудования РУ-0,4 кВ ЗТП БОР 113 10/0,4/2х400кВА, замена силовых трансформаторов 10/0,4/2х400кВА</t>
  </si>
  <si>
    <t>Реконструкция оборудования РУ-0,4 кВ ЗТП БОР 113 10/0,4/2х400кВА, замена силовых трансформаторов 10/0,4/2х400кВА</t>
  </si>
  <si>
    <t>Реконструкция оборудования РУ-0,4 кВ ЗТП БОР 113 10/0,4/2х400кВА, замена силовых трансформаторов 10/0,4/2х400кВА</t>
  </si>
  <si>
    <t>Реконструкция оборудования РУ-0,4 кВ ЗТП БОР 113 10/0,4/2х400кВА, замена силовых трансформаторов 10/0,4/2х400кВА</t>
  </si>
  <si>
    <t>Реконструкция оборудования РУ-0,4 кВ ЗТП БОР 113 10/0,4/2х400кВА, замена силовых трансформаторов 10/0,4/2х400кВА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</si>
</sst>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5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7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133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134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135</v>
      </c>
      <c r="C26" s="54"/>
      <c r="D26" s="51"/>
      <c r="E26" s="51"/>
      <c r="F26" s="52"/>
      <c r="G26" s="52" t="s">
        <v>136</v>
      </c>
      <c r="H26" s="52"/>
    </row>
    <row r="27" spans="1:8" ht="16.95" customHeight="1" x14ac:dyDescent="0.3">
      <c r="A27" s="55" t="s">
        <v>6</v>
      </c>
      <c r="B27" s="53" t="s">
        <v>137</v>
      </c>
      <c r="C27" s="56">
        <v>0</v>
      </c>
      <c r="D27" s="57"/>
      <c r="E27" s="57"/>
      <c r="F27" s="58" t="s">
        <v>138</v>
      </c>
      <c r="G27" s="58" t="s">
        <v>139</v>
      </c>
      <c r="H27" s="58" t="s">
        <v>140</v>
      </c>
    </row>
    <row r="28" spans="1:8" ht="16.95" customHeight="1" x14ac:dyDescent="0.3">
      <c r="A28" s="55" t="s">
        <v>7</v>
      </c>
      <c r="B28" s="53" t="s">
        <v>141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142</v>
      </c>
      <c r="C29" s="62">
        <f>ССР!G65*1.2</f>
        <v>958.99606987909203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958.99606987909203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143</v>
      </c>
      <c r="C31" s="62">
        <f>C30-ROUND(C30/1.2,5)</f>
        <v>159.83267987909198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144</v>
      </c>
      <c r="C32" s="66">
        <f>C30*H39</f>
        <v>1161.6073663206262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132</v>
      </c>
      <c r="C33" s="62">
        <v>0.7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145</v>
      </c>
      <c r="C34" s="66">
        <f>C32*C33</f>
        <v>813.12515642443827</v>
      </c>
      <c r="D34" s="67"/>
      <c r="E34" s="68"/>
      <c r="F34" s="69"/>
      <c r="G34" s="60"/>
      <c r="H34" s="65"/>
    </row>
    <row r="35" spans="1:8" ht="15.6" x14ac:dyDescent="0.3">
      <c r="A35" s="81" t="s">
        <v>146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135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137</v>
      </c>
      <c r="C37" s="75">
        <f>ССР!D74+ССР!E74</f>
        <v>2419.3232139210277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141</v>
      </c>
      <c r="C38" s="75">
        <f>ССР!F74</f>
        <v>9447.4161324029974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142</v>
      </c>
      <c r="C39" s="75">
        <f>(ССР!G70-ССР!G65)*1.2</f>
        <v>341.08452454362117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12207.823870867647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143</v>
      </c>
      <c r="C41" s="62">
        <f>C40-ROUND(C40/1.2,5)</f>
        <v>2034.6373108676471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144</v>
      </c>
      <c r="C42" s="76">
        <f>C40*H40</f>
        <v>15440.743501422754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132</v>
      </c>
      <c r="C43" s="62">
        <f>C33</f>
        <v>0.7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145</v>
      </c>
      <c r="C44" s="66">
        <f>C42*C43</f>
        <v>10808.520450995928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147</v>
      </c>
      <c r="C46" s="102">
        <f>C34+C44</f>
        <v>11621.645607420365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148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36.053868849293998</v>
      </c>
      <c r="E25" s="20">
        <v>0</v>
      </c>
      <c r="F25" s="20">
        <v>0</v>
      </c>
      <c r="G25" s="20">
        <v>0</v>
      </c>
      <c r="H25" s="20">
        <v>36.053868849293998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1701.6058088939001</v>
      </c>
      <c r="E26" s="20">
        <v>123.73644460872001</v>
      </c>
      <c r="F26" s="20">
        <v>7643.5405601966004</v>
      </c>
      <c r="G26" s="20">
        <v>0</v>
      </c>
      <c r="H26" s="20">
        <v>9468.8828136991997</v>
      </c>
    </row>
    <row r="27" spans="1:8" ht="16.95" customHeight="1" x14ac:dyDescent="0.3">
      <c r="A27" s="6"/>
      <c r="B27" s="9"/>
      <c r="C27" s="9" t="s">
        <v>28</v>
      </c>
      <c r="D27" s="20">
        <v>1737.6596777432001</v>
      </c>
      <c r="E27" s="20">
        <v>123.73644460872001</v>
      </c>
      <c r="F27" s="20">
        <v>7643.5405601966004</v>
      </c>
      <c r="G27" s="20">
        <v>0</v>
      </c>
      <c r="H27" s="20">
        <v>9504.9366825484994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1737.6596777432001</v>
      </c>
      <c r="E43" s="20">
        <v>123.73644460872001</v>
      </c>
      <c r="F43" s="20">
        <v>7643.5405601966004</v>
      </c>
      <c r="G43" s="20">
        <v>0</v>
      </c>
      <c r="H43" s="20">
        <v>9504.9366825484994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0.72107737698586005</v>
      </c>
      <c r="E45" s="20">
        <v>0</v>
      </c>
      <c r="F45" s="20">
        <v>0</v>
      </c>
      <c r="G45" s="20">
        <v>0</v>
      </c>
      <c r="H45" s="20">
        <v>0.72107737698586005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42.540145222348002</v>
      </c>
      <c r="E46" s="20">
        <v>3.0934111152180002</v>
      </c>
      <c r="F46" s="20">
        <v>0</v>
      </c>
      <c r="G46" s="20">
        <v>0</v>
      </c>
      <c r="H46" s="20">
        <v>45.633556337565999</v>
      </c>
    </row>
    <row r="47" spans="1:8" ht="16.95" customHeight="1" x14ac:dyDescent="0.3">
      <c r="A47" s="6"/>
      <c r="B47" s="9"/>
      <c r="C47" s="9" t="s">
        <v>44</v>
      </c>
      <c r="D47" s="20">
        <v>43.261222599333998</v>
      </c>
      <c r="E47" s="20">
        <v>3.0934111152180002</v>
      </c>
      <c r="F47" s="20">
        <v>0</v>
      </c>
      <c r="G47" s="20">
        <v>0</v>
      </c>
      <c r="H47" s="20">
        <v>46.354633714552001</v>
      </c>
    </row>
    <row r="48" spans="1:8" ht="16.95" customHeight="1" x14ac:dyDescent="0.3">
      <c r="A48" s="6"/>
      <c r="B48" s="9"/>
      <c r="C48" s="9" t="s">
        <v>45</v>
      </c>
      <c r="D48" s="20">
        <v>1780.9209003425001</v>
      </c>
      <c r="E48" s="20">
        <v>126.82985572394</v>
      </c>
      <c r="F48" s="20">
        <v>7643.5405601966004</v>
      </c>
      <c r="G48" s="20">
        <v>0</v>
      </c>
      <c r="H48" s="20">
        <v>9551.2913162630994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46.320225735544</v>
      </c>
      <c r="E50" s="20">
        <v>3.3102592343947999</v>
      </c>
      <c r="F50" s="20">
        <v>0</v>
      </c>
      <c r="G50" s="20">
        <v>0</v>
      </c>
      <c r="H50" s="20">
        <v>49.630484969938998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0.79801633311025</v>
      </c>
      <c r="H51" s="20">
        <v>0.79801633311025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192.70920288828</v>
      </c>
      <c r="H52" s="20">
        <v>192.70920288828</v>
      </c>
    </row>
    <row r="53" spans="1:8" x14ac:dyDescent="0.3">
      <c r="A53" s="6">
        <v>8</v>
      </c>
      <c r="B53" s="6" t="s">
        <v>53</v>
      </c>
      <c r="C53" s="7" t="s">
        <v>50</v>
      </c>
      <c r="D53" s="20">
        <v>0</v>
      </c>
      <c r="E53" s="20">
        <v>0</v>
      </c>
      <c r="F53" s="20">
        <v>0</v>
      </c>
      <c r="G53" s="20">
        <v>40.600175073532</v>
      </c>
      <c r="H53" s="20">
        <v>40.600175073532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5.1665467633204001</v>
      </c>
      <c r="H54" s="20">
        <v>5.1665467633204001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13.407808494556001</v>
      </c>
      <c r="H55" s="20">
        <v>13.407808494556001</v>
      </c>
    </row>
    <row r="56" spans="1:8" ht="16.95" customHeight="1" x14ac:dyDescent="0.3">
      <c r="A56" s="6"/>
      <c r="B56" s="9"/>
      <c r="C56" s="9" t="s">
        <v>56</v>
      </c>
      <c r="D56" s="20">
        <v>46.320225735544</v>
      </c>
      <c r="E56" s="20">
        <v>3.3102592343947999</v>
      </c>
      <c r="F56" s="20">
        <v>0</v>
      </c>
      <c r="G56" s="20">
        <v>252.6817495528</v>
      </c>
      <c r="H56" s="20">
        <v>302.31223452274003</v>
      </c>
    </row>
    <row r="57" spans="1:8" ht="16.95" customHeight="1" x14ac:dyDescent="0.3">
      <c r="A57" s="6"/>
      <c r="B57" s="9"/>
      <c r="C57" s="9" t="s">
        <v>57</v>
      </c>
      <c r="D57" s="20">
        <v>1827.2411260781</v>
      </c>
      <c r="E57" s="20">
        <v>130.14011495833</v>
      </c>
      <c r="F57" s="20">
        <v>7643.5405601966004</v>
      </c>
      <c r="G57" s="20">
        <v>252.6817495528</v>
      </c>
      <c r="H57" s="20">
        <v>9853.6035507857996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1827.2411260781</v>
      </c>
      <c r="E61" s="20">
        <v>130.14011495833</v>
      </c>
      <c r="F61" s="20">
        <v>7643.5405601966004</v>
      </c>
      <c r="G61" s="20">
        <v>252.6817495528</v>
      </c>
      <c r="H61" s="20">
        <v>9853.6035507857996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18.395271565912999</v>
      </c>
      <c r="H63" s="20">
        <v>18.395271565912999</v>
      </c>
    </row>
    <row r="64" spans="1:8" x14ac:dyDescent="0.3">
      <c r="A64" s="6">
        <v>12</v>
      </c>
      <c r="B64" s="6" t="s">
        <v>76</v>
      </c>
      <c r="C64" s="7" t="s">
        <v>77</v>
      </c>
      <c r="D64" s="20">
        <v>0</v>
      </c>
      <c r="E64" s="20">
        <v>0</v>
      </c>
      <c r="F64" s="20">
        <v>0</v>
      </c>
      <c r="G64" s="20">
        <v>780.76811999999995</v>
      </c>
      <c r="H64" s="20">
        <v>780.76811999999995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799.16339156591005</v>
      </c>
      <c r="H65" s="20">
        <v>799.16339156591005</v>
      </c>
    </row>
    <row r="66" spans="1:8" ht="16.95" customHeight="1" x14ac:dyDescent="0.3">
      <c r="A66" s="6"/>
      <c r="B66" s="9"/>
      <c r="C66" s="9" t="s">
        <v>74</v>
      </c>
      <c r="D66" s="20">
        <v>1827.2411260781</v>
      </c>
      <c r="E66" s="20">
        <v>130.14011495833</v>
      </c>
      <c r="F66" s="20">
        <v>7643.5405601966004</v>
      </c>
      <c r="G66" s="20">
        <v>1051.8451411187</v>
      </c>
      <c r="H66" s="20">
        <v>10652.766942352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54.817233782342996</v>
      </c>
      <c r="E68" s="20">
        <f>E66 * 3%</f>
        <v>3.9042034487498998</v>
      </c>
      <c r="F68" s="20">
        <f>F66 * 3%</f>
        <v>229.306216805898</v>
      </c>
      <c r="G68" s="20">
        <f>G66 * 3%</f>
        <v>31.555354233560998</v>
      </c>
      <c r="H68" s="20">
        <f>SUM(D68:G68)</f>
        <v>319.58300827055189</v>
      </c>
    </row>
    <row r="69" spans="1:8" ht="16.95" customHeight="1" x14ac:dyDescent="0.3">
      <c r="A69" s="6"/>
      <c r="B69" s="9"/>
      <c r="C69" s="9" t="s">
        <v>70</v>
      </c>
      <c r="D69" s="20">
        <f>D68</f>
        <v>54.817233782342996</v>
      </c>
      <c r="E69" s="20">
        <f>E68</f>
        <v>3.9042034487498998</v>
      </c>
      <c r="F69" s="20">
        <f>F68</f>
        <v>229.306216805898</v>
      </c>
      <c r="G69" s="20">
        <f>G68</f>
        <v>31.555354233560998</v>
      </c>
      <c r="H69" s="20">
        <f>SUM(D69:G69)</f>
        <v>319.58300827055189</v>
      </c>
    </row>
    <row r="70" spans="1:8" ht="16.95" customHeight="1" x14ac:dyDescent="0.3">
      <c r="A70" s="6"/>
      <c r="B70" s="9"/>
      <c r="C70" s="9" t="s">
        <v>69</v>
      </c>
      <c r="D70" s="20">
        <f>D69 + D66</f>
        <v>1882.058359860443</v>
      </c>
      <c r="E70" s="20">
        <f>E69 + E66</f>
        <v>134.04431840707991</v>
      </c>
      <c r="F70" s="20">
        <f>F69 + F66</f>
        <v>7872.8467770024981</v>
      </c>
      <c r="G70" s="20">
        <f>G69 + G66</f>
        <v>1083.400495352261</v>
      </c>
      <c r="H70" s="20">
        <f>SUM(D70:G70)</f>
        <v>10972.349950622283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376.41167197208864</v>
      </c>
      <c r="E72" s="20">
        <f>E70 * 20%</f>
        <v>26.808863681415986</v>
      </c>
      <c r="F72" s="20">
        <f>F70 * 20%</f>
        <v>1574.5693554004997</v>
      </c>
      <c r="G72" s="20">
        <f>G70 * 20%</f>
        <v>216.68009907045223</v>
      </c>
      <c r="H72" s="20">
        <f>SUM(D72:G72)</f>
        <v>2194.4699901244567</v>
      </c>
    </row>
    <row r="73" spans="1:8" ht="16.95" customHeight="1" x14ac:dyDescent="0.3">
      <c r="A73" s="6"/>
      <c r="B73" s="9"/>
      <c r="C73" s="9" t="s">
        <v>65</v>
      </c>
      <c r="D73" s="20">
        <f>D72</f>
        <v>376.41167197208864</v>
      </c>
      <c r="E73" s="20">
        <f>E72</f>
        <v>26.808863681415986</v>
      </c>
      <c r="F73" s="20">
        <f>F72</f>
        <v>1574.5693554004997</v>
      </c>
      <c r="G73" s="20">
        <f>G72</f>
        <v>216.68009907045223</v>
      </c>
      <c r="H73" s="20">
        <f>SUM(D73:G73)</f>
        <v>2194.4699901244567</v>
      </c>
    </row>
    <row r="74" spans="1:8" ht="16.95" customHeight="1" x14ac:dyDescent="0.3">
      <c r="A74" s="6"/>
      <c r="B74" s="9"/>
      <c r="C74" s="9" t="s">
        <v>64</v>
      </c>
      <c r="D74" s="20">
        <f>D73 + D70</f>
        <v>2258.4700318325317</v>
      </c>
      <c r="E74" s="20">
        <f>E73 + E70</f>
        <v>160.85318208849588</v>
      </c>
      <c r="F74" s="20">
        <f>F73 + F70</f>
        <v>9447.4161324029974</v>
      </c>
      <c r="G74" s="20">
        <f>G73 + G70</f>
        <v>1300.0805944227131</v>
      </c>
      <c r="H74" s="20">
        <f>SUM(D74:G74)</f>
        <v>13166.81994074674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25</v>
      </c>
      <c r="D13" s="19">
        <v>33.042536231884</v>
      </c>
      <c r="E13" s="19">
        <v>0</v>
      </c>
      <c r="F13" s="19">
        <v>0</v>
      </c>
      <c r="G13" s="19">
        <v>0</v>
      </c>
      <c r="H13" s="19">
        <v>33.042536231884</v>
      </c>
      <c r="J13" s="5"/>
    </row>
    <row r="14" spans="1:14" ht="16.95" customHeight="1" x14ac:dyDescent="0.3">
      <c r="A14" s="6"/>
      <c r="B14" s="9"/>
      <c r="C14" s="9" t="s">
        <v>85</v>
      </c>
      <c r="D14" s="19">
        <v>33.042536231884</v>
      </c>
      <c r="E14" s="19">
        <v>0</v>
      </c>
      <c r="F14" s="19">
        <v>0</v>
      </c>
      <c r="G14" s="19">
        <v>0</v>
      </c>
      <c r="H14" s="19">
        <v>33.042536231884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87</v>
      </c>
      <c r="D13" s="19">
        <v>0</v>
      </c>
      <c r="E13" s="19">
        <v>0</v>
      </c>
      <c r="F13" s="19">
        <v>0</v>
      </c>
      <c r="G13" s="19">
        <v>151729.56521738999</v>
      </c>
      <c r="H13" s="19">
        <v>151729.56521738999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151729.56521738999</v>
      </c>
      <c r="H14" s="19">
        <v>151729.56521738999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1701.6058088939001</v>
      </c>
      <c r="E13" s="19">
        <v>123.73644460872001</v>
      </c>
      <c r="F13" s="19">
        <v>7643.5405601966004</v>
      </c>
      <c r="G13" s="19">
        <v>0</v>
      </c>
      <c r="H13" s="19">
        <v>9468.8828136991997</v>
      </c>
      <c r="J13" s="5"/>
    </row>
    <row r="14" spans="1:14" ht="16.95" customHeight="1" x14ac:dyDescent="0.3">
      <c r="A14" s="6"/>
      <c r="B14" s="9"/>
      <c r="C14" s="9" t="s">
        <v>85</v>
      </c>
      <c r="D14" s="19">
        <v>1701.6058088939001</v>
      </c>
      <c r="E14" s="19">
        <v>123.73644460872001</v>
      </c>
      <c r="F14" s="19">
        <v>7643.5405601966004</v>
      </c>
      <c r="G14" s="19">
        <v>0</v>
      </c>
      <c r="H14" s="19">
        <v>9468.8828136991997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52</v>
      </c>
      <c r="D13" s="19">
        <v>0</v>
      </c>
      <c r="E13" s="19">
        <v>0</v>
      </c>
      <c r="F13" s="19">
        <v>0</v>
      </c>
      <c r="G13" s="19">
        <v>192.70920288828</v>
      </c>
      <c r="H13" s="19">
        <v>192.70920288828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192.70920288828</v>
      </c>
      <c r="H14" s="19">
        <v>192.70920288828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77</v>
      </c>
      <c r="D13" s="19">
        <v>0</v>
      </c>
      <c r="E13" s="19">
        <v>0</v>
      </c>
      <c r="F13" s="19">
        <v>0</v>
      </c>
      <c r="G13" s="19">
        <v>780.76811999999995</v>
      </c>
      <c r="H13" s="19">
        <v>780.76811999999995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780.76811999999995</v>
      </c>
      <c r="H14" s="19">
        <v>780.76811999999995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97</v>
      </c>
      <c r="B1" s="37" t="s">
        <v>98</v>
      </c>
      <c r="C1" s="37" t="s">
        <v>99</v>
      </c>
      <c r="D1" s="37" t="s">
        <v>100</v>
      </c>
      <c r="E1" s="37" t="s">
        <v>101</v>
      </c>
      <c r="F1" s="37" t="s">
        <v>102</v>
      </c>
      <c r="G1" s="37" t="s">
        <v>103</v>
      </c>
      <c r="H1" s="37" t="s">
        <v>104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2" t="s">
        <v>82</v>
      </c>
      <c r="B3" s="93"/>
      <c r="C3" s="45"/>
      <c r="D3" s="43">
        <v>33.042536231884</v>
      </c>
      <c r="E3" s="41"/>
      <c r="F3" s="41"/>
      <c r="G3" s="41"/>
      <c r="H3" s="48"/>
    </row>
    <row r="4" spans="1:8" x14ac:dyDescent="0.3">
      <c r="A4" s="94" t="s">
        <v>105</v>
      </c>
      <c r="B4" s="42" t="s">
        <v>106</v>
      </c>
      <c r="C4" s="45"/>
      <c r="D4" s="43">
        <v>33.042536231884</v>
      </c>
      <c r="E4" s="41"/>
      <c r="F4" s="41"/>
      <c r="G4" s="41"/>
      <c r="H4" s="48"/>
    </row>
    <row r="5" spans="1:8" x14ac:dyDescent="0.3">
      <c r="A5" s="94"/>
      <c r="B5" s="42" t="s">
        <v>107</v>
      </c>
      <c r="C5" s="37"/>
      <c r="D5" s="43">
        <v>0</v>
      </c>
      <c r="E5" s="41"/>
      <c r="F5" s="41"/>
      <c r="G5" s="41"/>
      <c r="H5" s="47"/>
    </row>
    <row r="6" spans="1:8" x14ac:dyDescent="0.3">
      <c r="A6" s="95"/>
      <c r="B6" s="42" t="s">
        <v>108</v>
      </c>
      <c r="C6" s="37"/>
      <c r="D6" s="43">
        <v>0</v>
      </c>
      <c r="E6" s="41"/>
      <c r="F6" s="41"/>
      <c r="G6" s="41"/>
      <c r="H6" s="47"/>
    </row>
    <row r="7" spans="1:8" x14ac:dyDescent="0.3">
      <c r="A7" s="95"/>
      <c r="B7" s="42" t="s">
        <v>109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4" t="s">
        <v>112</v>
      </c>
      <c r="D8" s="44">
        <v>33.042536231884</v>
      </c>
      <c r="E8" s="41">
        <v>2.0999999999999999E-5</v>
      </c>
      <c r="F8" s="41" t="s">
        <v>110</v>
      </c>
      <c r="G8" s="44">
        <v>1573454.1062802</v>
      </c>
      <c r="H8" s="47"/>
    </row>
    <row r="9" spans="1:8" x14ac:dyDescent="0.3">
      <c r="A9" s="98">
        <v>1</v>
      </c>
      <c r="B9" s="42" t="s">
        <v>106</v>
      </c>
      <c r="C9" s="94"/>
      <c r="D9" s="44">
        <v>33.042536231884</v>
      </c>
      <c r="E9" s="41"/>
      <c r="F9" s="41"/>
      <c r="G9" s="41"/>
      <c r="H9" s="95" t="s">
        <v>111</v>
      </c>
    </row>
    <row r="10" spans="1:8" x14ac:dyDescent="0.3">
      <c r="A10" s="94"/>
      <c r="B10" s="42" t="s">
        <v>107</v>
      </c>
      <c r="C10" s="94"/>
      <c r="D10" s="44">
        <v>0</v>
      </c>
      <c r="E10" s="41"/>
      <c r="F10" s="41"/>
      <c r="G10" s="41"/>
      <c r="H10" s="95"/>
    </row>
    <row r="11" spans="1:8" x14ac:dyDescent="0.3">
      <c r="A11" s="94"/>
      <c r="B11" s="42" t="s">
        <v>108</v>
      </c>
      <c r="C11" s="94"/>
      <c r="D11" s="44">
        <v>0</v>
      </c>
      <c r="E11" s="41"/>
      <c r="F11" s="41"/>
      <c r="G11" s="41"/>
      <c r="H11" s="95"/>
    </row>
    <row r="12" spans="1:8" x14ac:dyDescent="0.3">
      <c r="A12" s="94"/>
      <c r="B12" s="42" t="s">
        <v>109</v>
      </c>
      <c r="C12" s="94"/>
      <c r="D12" s="44">
        <v>0</v>
      </c>
      <c r="E12" s="41"/>
      <c r="F12" s="41"/>
      <c r="G12" s="41"/>
      <c r="H12" s="95"/>
    </row>
    <row r="13" spans="1:8" ht="24.6" x14ac:dyDescent="0.3">
      <c r="A13" s="99" t="s">
        <v>87</v>
      </c>
      <c r="B13" s="93"/>
      <c r="C13" s="37"/>
      <c r="D13" s="43">
        <v>151729.56521738999</v>
      </c>
      <c r="E13" s="41"/>
      <c r="F13" s="41"/>
      <c r="G13" s="41"/>
      <c r="H13" s="47"/>
    </row>
    <row r="14" spans="1:8" x14ac:dyDescent="0.3">
      <c r="A14" s="94" t="s">
        <v>113</v>
      </c>
      <c r="B14" s="42" t="s">
        <v>106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107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108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109</v>
      </c>
      <c r="C17" s="37"/>
      <c r="D17" s="43">
        <v>151729.56521738999</v>
      </c>
      <c r="E17" s="41"/>
      <c r="F17" s="41"/>
      <c r="G17" s="41"/>
      <c r="H17" s="47"/>
    </row>
    <row r="18" spans="1:8" x14ac:dyDescent="0.3">
      <c r="A18" s="96" t="s">
        <v>87</v>
      </c>
      <c r="B18" s="97"/>
      <c r="C18" s="94" t="s">
        <v>112</v>
      </c>
      <c r="D18" s="44">
        <v>151729.56521738999</v>
      </c>
      <c r="E18" s="41">
        <v>2.0999999999999999E-5</v>
      </c>
      <c r="F18" s="41" t="s">
        <v>110</v>
      </c>
      <c r="G18" s="44">
        <v>7225217391.3043003</v>
      </c>
      <c r="H18" s="47"/>
    </row>
    <row r="19" spans="1:8" x14ac:dyDescent="0.3">
      <c r="A19" s="98">
        <v>1</v>
      </c>
      <c r="B19" s="42" t="s">
        <v>106</v>
      </c>
      <c r="C19" s="94"/>
      <c r="D19" s="44">
        <v>0</v>
      </c>
      <c r="E19" s="41"/>
      <c r="F19" s="41"/>
      <c r="G19" s="41"/>
      <c r="H19" s="95" t="s">
        <v>111</v>
      </c>
    </row>
    <row r="20" spans="1:8" x14ac:dyDescent="0.3">
      <c r="A20" s="94"/>
      <c r="B20" s="42" t="s">
        <v>107</v>
      </c>
      <c r="C20" s="94"/>
      <c r="D20" s="44">
        <v>0</v>
      </c>
      <c r="E20" s="41"/>
      <c r="F20" s="41"/>
      <c r="G20" s="41"/>
      <c r="H20" s="95"/>
    </row>
    <row r="21" spans="1:8" x14ac:dyDescent="0.3">
      <c r="A21" s="94"/>
      <c r="B21" s="42" t="s">
        <v>108</v>
      </c>
      <c r="C21" s="94"/>
      <c r="D21" s="44">
        <v>0</v>
      </c>
      <c r="E21" s="41"/>
      <c r="F21" s="41"/>
      <c r="G21" s="41"/>
      <c r="H21" s="95"/>
    </row>
    <row r="22" spans="1:8" x14ac:dyDescent="0.3">
      <c r="A22" s="94"/>
      <c r="B22" s="42" t="s">
        <v>109</v>
      </c>
      <c r="C22" s="94"/>
      <c r="D22" s="44">
        <v>151729.56521738999</v>
      </c>
      <c r="E22" s="41"/>
      <c r="F22" s="41"/>
      <c r="G22" s="41"/>
      <c r="H22" s="95"/>
    </row>
    <row r="23" spans="1:8" ht="24.6" x14ac:dyDescent="0.3">
      <c r="A23" s="99" t="s">
        <v>90</v>
      </c>
      <c r="B23" s="93"/>
      <c r="C23" s="37"/>
      <c r="D23" s="43">
        <v>9468.8828136991997</v>
      </c>
      <c r="E23" s="41"/>
      <c r="F23" s="41"/>
      <c r="G23" s="41"/>
      <c r="H23" s="47"/>
    </row>
    <row r="24" spans="1:8" x14ac:dyDescent="0.3">
      <c r="A24" s="94" t="s">
        <v>114</v>
      </c>
      <c r="B24" s="42" t="s">
        <v>106</v>
      </c>
      <c r="C24" s="37"/>
      <c r="D24" s="43">
        <v>1701.6058088939001</v>
      </c>
      <c r="E24" s="41"/>
      <c r="F24" s="41"/>
      <c r="G24" s="41"/>
      <c r="H24" s="47"/>
    </row>
    <row r="25" spans="1:8" x14ac:dyDescent="0.3">
      <c r="A25" s="94"/>
      <c r="B25" s="42" t="s">
        <v>107</v>
      </c>
      <c r="C25" s="37"/>
      <c r="D25" s="43">
        <v>123.73644460872001</v>
      </c>
      <c r="E25" s="41"/>
      <c r="F25" s="41"/>
      <c r="G25" s="41"/>
      <c r="H25" s="47"/>
    </row>
    <row r="26" spans="1:8" x14ac:dyDescent="0.3">
      <c r="A26" s="94"/>
      <c r="B26" s="42" t="s">
        <v>108</v>
      </c>
      <c r="C26" s="37"/>
      <c r="D26" s="43">
        <v>7643.5405601966004</v>
      </c>
      <c r="E26" s="41"/>
      <c r="F26" s="41"/>
      <c r="G26" s="41"/>
      <c r="H26" s="47"/>
    </row>
    <row r="27" spans="1:8" x14ac:dyDescent="0.3">
      <c r="A27" s="94"/>
      <c r="B27" s="42" t="s">
        <v>109</v>
      </c>
      <c r="C27" s="37"/>
      <c r="D27" s="43">
        <v>0</v>
      </c>
      <c r="E27" s="41"/>
      <c r="F27" s="41"/>
      <c r="G27" s="41"/>
      <c r="H27" s="47"/>
    </row>
    <row r="28" spans="1:8" x14ac:dyDescent="0.3">
      <c r="A28" s="96" t="s">
        <v>92</v>
      </c>
      <c r="B28" s="97"/>
      <c r="C28" s="94" t="s">
        <v>116</v>
      </c>
      <c r="D28" s="44">
        <v>9468.8828136991997</v>
      </c>
      <c r="E28" s="41">
        <v>2</v>
      </c>
      <c r="F28" s="41" t="s">
        <v>115</v>
      </c>
      <c r="G28" s="44">
        <v>4734.4414068495998</v>
      </c>
      <c r="H28" s="47"/>
    </row>
    <row r="29" spans="1:8" x14ac:dyDescent="0.3">
      <c r="A29" s="98">
        <v>1</v>
      </c>
      <c r="B29" s="42" t="s">
        <v>106</v>
      </c>
      <c r="C29" s="94"/>
      <c r="D29" s="44">
        <v>1701.6058088939001</v>
      </c>
      <c r="E29" s="41"/>
      <c r="F29" s="41"/>
      <c r="G29" s="41"/>
      <c r="H29" s="95" t="s">
        <v>27</v>
      </c>
    </row>
    <row r="30" spans="1:8" x14ac:dyDescent="0.3">
      <c r="A30" s="94"/>
      <c r="B30" s="42" t="s">
        <v>107</v>
      </c>
      <c r="C30" s="94"/>
      <c r="D30" s="44">
        <v>123.73644460872001</v>
      </c>
      <c r="E30" s="41"/>
      <c r="F30" s="41"/>
      <c r="G30" s="41"/>
      <c r="H30" s="95"/>
    </row>
    <row r="31" spans="1:8" x14ac:dyDescent="0.3">
      <c r="A31" s="94"/>
      <c r="B31" s="42" t="s">
        <v>108</v>
      </c>
      <c r="C31" s="94"/>
      <c r="D31" s="44">
        <v>7643.5405601966004</v>
      </c>
      <c r="E31" s="41"/>
      <c r="F31" s="41"/>
      <c r="G31" s="41"/>
      <c r="H31" s="95"/>
    </row>
    <row r="32" spans="1:8" x14ac:dyDescent="0.3">
      <c r="A32" s="94"/>
      <c r="B32" s="42" t="s">
        <v>109</v>
      </c>
      <c r="C32" s="94"/>
      <c r="D32" s="44">
        <v>0</v>
      </c>
      <c r="E32" s="41"/>
      <c r="F32" s="41"/>
      <c r="G32" s="41"/>
      <c r="H32" s="95"/>
    </row>
    <row r="33" spans="1:8" ht="24.6" x14ac:dyDescent="0.3">
      <c r="A33" s="99" t="s">
        <v>52</v>
      </c>
      <c r="B33" s="93"/>
      <c r="C33" s="37"/>
      <c r="D33" s="43">
        <v>192.70920288828</v>
      </c>
      <c r="E33" s="41"/>
      <c r="F33" s="41"/>
      <c r="G33" s="41"/>
      <c r="H33" s="47"/>
    </row>
    <row r="34" spans="1:8" x14ac:dyDescent="0.3">
      <c r="A34" s="94" t="s">
        <v>117</v>
      </c>
      <c r="B34" s="42" t="s">
        <v>106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4"/>
      <c r="B35" s="42" t="s">
        <v>107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4"/>
      <c r="B36" s="42" t="s">
        <v>108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4"/>
      <c r="B37" s="42" t="s">
        <v>109</v>
      </c>
      <c r="C37" s="37"/>
      <c r="D37" s="43">
        <v>192.70920288828</v>
      </c>
      <c r="E37" s="41"/>
      <c r="F37" s="41"/>
      <c r="G37" s="41"/>
      <c r="H37" s="47"/>
    </row>
    <row r="38" spans="1:8" x14ac:dyDescent="0.3">
      <c r="A38" s="96" t="s">
        <v>52</v>
      </c>
      <c r="B38" s="97"/>
      <c r="C38" s="94" t="s">
        <v>116</v>
      </c>
      <c r="D38" s="44">
        <v>192.70920288828</v>
      </c>
      <c r="E38" s="41">
        <v>2</v>
      </c>
      <c r="F38" s="41" t="s">
        <v>115</v>
      </c>
      <c r="G38" s="44">
        <v>96.354601444140002</v>
      </c>
      <c r="H38" s="47"/>
    </row>
    <row r="39" spans="1:8" x14ac:dyDescent="0.3">
      <c r="A39" s="98">
        <v>1</v>
      </c>
      <c r="B39" s="42" t="s">
        <v>106</v>
      </c>
      <c r="C39" s="94"/>
      <c r="D39" s="44">
        <v>0</v>
      </c>
      <c r="E39" s="41"/>
      <c r="F39" s="41"/>
      <c r="G39" s="41"/>
      <c r="H39" s="95" t="s">
        <v>27</v>
      </c>
    </row>
    <row r="40" spans="1:8" x14ac:dyDescent="0.3">
      <c r="A40" s="94"/>
      <c r="B40" s="42" t="s">
        <v>107</v>
      </c>
      <c r="C40" s="94"/>
      <c r="D40" s="44">
        <v>0</v>
      </c>
      <c r="E40" s="41"/>
      <c r="F40" s="41"/>
      <c r="G40" s="41"/>
      <c r="H40" s="95"/>
    </row>
    <row r="41" spans="1:8" x14ac:dyDescent="0.3">
      <c r="A41" s="94"/>
      <c r="B41" s="42" t="s">
        <v>108</v>
      </c>
      <c r="C41" s="94"/>
      <c r="D41" s="44">
        <v>0</v>
      </c>
      <c r="E41" s="41"/>
      <c r="F41" s="41"/>
      <c r="G41" s="41"/>
      <c r="H41" s="95"/>
    </row>
    <row r="42" spans="1:8" x14ac:dyDescent="0.3">
      <c r="A42" s="94"/>
      <c r="B42" s="42" t="s">
        <v>109</v>
      </c>
      <c r="C42" s="94"/>
      <c r="D42" s="44">
        <v>192.70920288828</v>
      </c>
      <c r="E42" s="41"/>
      <c r="F42" s="41"/>
      <c r="G42" s="41"/>
      <c r="H42" s="95"/>
    </row>
    <row r="43" spans="1:8" ht="24.6" x14ac:dyDescent="0.3">
      <c r="A43" s="99" t="s">
        <v>77</v>
      </c>
      <c r="B43" s="93"/>
      <c r="C43" s="37"/>
      <c r="D43" s="43">
        <v>780.76811999999995</v>
      </c>
      <c r="E43" s="41"/>
      <c r="F43" s="41"/>
      <c r="G43" s="41"/>
      <c r="H43" s="47"/>
    </row>
    <row r="44" spans="1:8" x14ac:dyDescent="0.3">
      <c r="A44" s="94" t="s">
        <v>118</v>
      </c>
      <c r="B44" s="42" t="s">
        <v>106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4"/>
      <c r="B45" s="42" t="s">
        <v>107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4"/>
      <c r="B46" s="42" t="s">
        <v>108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4"/>
      <c r="B47" s="42" t="s">
        <v>109</v>
      </c>
      <c r="C47" s="37"/>
      <c r="D47" s="43">
        <v>780.76811999999995</v>
      </c>
      <c r="E47" s="41"/>
      <c r="F47" s="41"/>
      <c r="G47" s="41"/>
      <c r="H47" s="47"/>
    </row>
    <row r="48" spans="1:8" x14ac:dyDescent="0.3">
      <c r="A48" s="96" t="s">
        <v>77</v>
      </c>
      <c r="B48" s="97"/>
      <c r="C48" s="94" t="s">
        <v>116</v>
      </c>
      <c r="D48" s="44">
        <v>780.76811999999995</v>
      </c>
      <c r="E48" s="41">
        <v>2</v>
      </c>
      <c r="F48" s="41" t="s">
        <v>115</v>
      </c>
      <c r="G48" s="44">
        <v>390.38405999999998</v>
      </c>
      <c r="H48" s="47"/>
    </row>
    <row r="49" spans="1:8" x14ac:dyDescent="0.3">
      <c r="A49" s="98">
        <v>1</v>
      </c>
      <c r="B49" s="42" t="s">
        <v>106</v>
      </c>
      <c r="C49" s="94"/>
      <c r="D49" s="44">
        <v>0</v>
      </c>
      <c r="E49" s="41"/>
      <c r="F49" s="41"/>
      <c r="G49" s="41"/>
      <c r="H49" s="95" t="s">
        <v>27</v>
      </c>
    </row>
    <row r="50" spans="1:8" x14ac:dyDescent="0.3">
      <c r="A50" s="94"/>
      <c r="B50" s="42" t="s">
        <v>107</v>
      </c>
      <c r="C50" s="94"/>
      <c r="D50" s="44">
        <v>0</v>
      </c>
      <c r="E50" s="41"/>
      <c r="F50" s="41"/>
      <c r="G50" s="41"/>
      <c r="H50" s="95"/>
    </row>
    <row r="51" spans="1:8" x14ac:dyDescent="0.3">
      <c r="A51" s="94"/>
      <c r="B51" s="42" t="s">
        <v>108</v>
      </c>
      <c r="C51" s="94"/>
      <c r="D51" s="44">
        <v>0</v>
      </c>
      <c r="E51" s="41"/>
      <c r="F51" s="41"/>
      <c r="G51" s="41"/>
      <c r="H51" s="95"/>
    </row>
    <row r="52" spans="1:8" x14ac:dyDescent="0.3">
      <c r="A52" s="94"/>
      <c r="B52" s="42" t="s">
        <v>109</v>
      </c>
      <c r="C52" s="94"/>
      <c r="D52" s="44">
        <v>780.76811999999995</v>
      </c>
      <c r="E52" s="41"/>
      <c r="F52" s="41"/>
      <c r="G52" s="41"/>
      <c r="H52" s="95"/>
    </row>
    <row r="53" spans="1:8" x14ac:dyDescent="0.3">
      <c r="A53" s="46"/>
      <c r="C53" s="46"/>
      <c r="D53" s="40"/>
      <c r="E53" s="40"/>
      <c r="F53" s="40"/>
      <c r="G53" s="40"/>
      <c r="H53" s="49"/>
    </row>
    <row r="55" spans="1:8" x14ac:dyDescent="0.3">
      <c r="A55" s="100" t="s">
        <v>119</v>
      </c>
      <c r="B55" s="100"/>
      <c r="C55" s="100"/>
      <c r="D55" s="100"/>
      <c r="E55" s="100"/>
      <c r="F55" s="100"/>
      <c r="G55" s="100"/>
      <c r="H55" s="100"/>
    </row>
    <row r="56" spans="1:8" x14ac:dyDescent="0.3">
      <c r="A56" s="100" t="s">
        <v>120</v>
      </c>
      <c r="B56" s="100"/>
      <c r="C56" s="100"/>
      <c r="D56" s="100"/>
      <c r="E56" s="100"/>
      <c r="F56" s="100"/>
      <c r="G56" s="100"/>
      <c r="H56" s="100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115</v>
      </c>
      <c r="C4" s="27">
        <v>2</v>
      </c>
      <c r="D4" s="27">
        <v>3821.7702800983002</v>
      </c>
      <c r="E4" s="26" t="s">
        <v>131</v>
      </c>
      <c r="F4" s="25" t="s">
        <v>130</v>
      </c>
      <c r="G4" s="27">
        <v>7643.5405601966004</v>
      </c>
      <c r="H4" s="28" t="s">
        <v>149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2025-11-10T11:41:09Z</dcterms:modified>
</cp:coreProperties>
</file>